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yYiubtT3ggvnfdnxawzpqurD3G3g2a6l78qJUecFXAgAy380VROYQ3KOv4XW6zXnvANyzZZJD49CJYpz/4U2dA==" workbookSaltValue="7UaLWXzdBKRBLwurFmUuPA==" workbookSpinCount="100000" lockStructure="1"/>
  <bookViews>
    <workbookView xWindow="0" yWindow="0" windowWidth="14895" windowHeight="10455" activeTab="1"/>
  </bookViews>
  <sheets>
    <sheet name="投票金額計算_資金配分" sheetId="1" r:id="rId1"/>
    <sheet name="投票金額計算_損金回収" sheetId="2" r:id="rId2"/>
    <sheet name="利用規約"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 l="1"/>
  <c r="G14" i="1" l="1"/>
  <c r="G15" i="1"/>
  <c r="G16" i="1"/>
  <c r="G17" i="1"/>
  <c r="G18" i="1"/>
  <c r="G19" i="1"/>
  <c r="G20" i="1"/>
  <c r="G21" i="1"/>
  <c r="G22" i="1"/>
  <c r="G23" i="1"/>
  <c r="G24" i="1"/>
  <c r="G25" i="1"/>
  <c r="G26" i="1"/>
  <c r="G27" i="1"/>
  <c r="D8" i="1" l="1"/>
  <c r="J10" i="2"/>
  <c r="J11" i="2"/>
  <c r="J12" i="2"/>
  <c r="J13" i="2"/>
  <c r="J14" i="2"/>
  <c r="J15" i="2"/>
  <c r="J16" i="2"/>
  <c r="J17" i="2"/>
  <c r="J18" i="2"/>
  <c r="J19" i="2"/>
  <c r="J20" i="2"/>
  <c r="J21" i="2"/>
  <c r="J22" i="2"/>
  <c r="J23" i="2"/>
  <c r="J24" i="2"/>
  <c r="J25" i="2"/>
  <c r="J26" i="2"/>
  <c r="J27" i="2"/>
  <c r="J28" i="2"/>
  <c r="J9" i="2"/>
  <c r="K5" i="2" l="1"/>
  <c r="D9" i="1"/>
  <c r="D10" i="1"/>
  <c r="D11" i="1"/>
  <c r="D12" i="1"/>
  <c r="D13" i="1"/>
  <c r="D14" i="1"/>
  <c r="D15" i="1"/>
  <c r="D16" i="1"/>
  <c r="D17" i="1"/>
  <c r="D18" i="1"/>
  <c r="D19" i="1"/>
  <c r="D20" i="1"/>
  <c r="D21" i="1"/>
  <c r="D22" i="1"/>
  <c r="D23" i="1"/>
  <c r="D24" i="1"/>
  <c r="D25" i="1"/>
  <c r="D26" i="1"/>
  <c r="D27" i="1"/>
  <c r="F14" i="1"/>
  <c r="F15" i="1"/>
  <c r="F17" i="1"/>
  <c r="F18" i="1"/>
  <c r="F19" i="1"/>
  <c r="F20" i="1"/>
  <c r="F21" i="1"/>
  <c r="F22" i="1"/>
  <c r="F23" i="1"/>
  <c r="F24" i="1"/>
  <c r="F25" i="1"/>
  <c r="F26" i="1"/>
  <c r="F27" i="1"/>
  <c r="H29" i="2"/>
  <c r="I28" i="2"/>
  <c r="D28" i="2"/>
  <c r="H28" i="2" s="1"/>
  <c r="I27" i="2"/>
  <c r="D27" i="2"/>
  <c r="F27" i="2" s="1"/>
  <c r="I26" i="2"/>
  <c r="D26" i="2"/>
  <c r="H26" i="2" s="1"/>
  <c r="I25" i="2"/>
  <c r="D25" i="2"/>
  <c r="H25" i="2" s="1"/>
  <c r="I24" i="2"/>
  <c r="D24" i="2"/>
  <c r="H24" i="2" s="1"/>
  <c r="I23" i="2"/>
  <c r="D23" i="2"/>
  <c r="F23" i="2" s="1"/>
  <c r="I22" i="2"/>
  <c r="D22" i="2"/>
  <c r="H22" i="2" s="1"/>
  <c r="I21" i="2"/>
  <c r="D21" i="2"/>
  <c r="H21" i="2" s="1"/>
  <c r="I20" i="2"/>
  <c r="D20" i="2"/>
  <c r="H20" i="2" s="1"/>
  <c r="I19" i="2"/>
  <c r="D19" i="2"/>
  <c r="H19" i="2" s="1"/>
  <c r="I18" i="2"/>
  <c r="D18" i="2"/>
  <c r="H18" i="2" s="1"/>
  <c r="I17" i="2"/>
  <c r="D17" i="2"/>
  <c r="H17" i="2" s="1"/>
  <c r="I16" i="2"/>
  <c r="D16" i="2"/>
  <c r="H16" i="2" s="1"/>
  <c r="I15" i="2"/>
  <c r="D15" i="2"/>
  <c r="F15" i="2" s="1"/>
  <c r="I14" i="2"/>
  <c r="D14" i="2"/>
  <c r="H14" i="2" s="1"/>
  <c r="I13" i="2"/>
  <c r="D13" i="2"/>
  <c r="H13" i="2" s="1"/>
  <c r="D12" i="2"/>
  <c r="D11" i="2"/>
  <c r="D10" i="2"/>
  <c r="D9" i="2"/>
  <c r="D28" i="1" l="1"/>
  <c r="G5" i="1" s="1"/>
  <c r="E20" i="2"/>
  <c r="E12" i="2"/>
  <c r="E10" i="2"/>
  <c r="F21" i="2"/>
  <c r="F17" i="2"/>
  <c r="F18" i="2"/>
  <c r="F14" i="2"/>
  <c r="E28" i="2"/>
  <c r="F13" i="2"/>
  <c r="E16" i="2"/>
  <c r="F26" i="2"/>
  <c r="F22" i="2"/>
  <c r="F25" i="2"/>
  <c r="G27" i="2"/>
  <c r="E24" i="2"/>
  <c r="G22" i="2"/>
  <c r="H23" i="2"/>
  <c r="G26" i="2"/>
  <c r="H27" i="2"/>
  <c r="E11" i="2"/>
  <c r="G13" i="2"/>
  <c r="E15" i="2"/>
  <c r="F16" i="2"/>
  <c r="G17" i="2"/>
  <c r="E19" i="2"/>
  <c r="F20" i="2"/>
  <c r="G21" i="2"/>
  <c r="E23" i="2"/>
  <c r="F24" i="2"/>
  <c r="G25" i="2"/>
  <c r="E27" i="2"/>
  <c r="F28" i="2"/>
  <c r="G14" i="2"/>
  <c r="H15" i="2"/>
  <c r="G18" i="2"/>
  <c r="E14" i="2"/>
  <c r="G16" i="2"/>
  <c r="E18" i="2"/>
  <c r="F19" i="2"/>
  <c r="G20" i="2"/>
  <c r="E22" i="2"/>
  <c r="G24" i="2"/>
  <c r="E26" i="2"/>
  <c r="G28" i="2"/>
  <c r="E13" i="2"/>
  <c r="G15" i="2"/>
  <c r="E17" i="2"/>
  <c r="G19" i="2"/>
  <c r="E21" i="2"/>
  <c r="G23" i="2"/>
  <c r="E25" i="2"/>
  <c r="F28" i="1"/>
  <c r="E9" i="1" l="1"/>
  <c r="E13" i="1"/>
  <c r="F13" i="1" s="1"/>
  <c r="E17" i="1"/>
  <c r="E21" i="1"/>
  <c r="E25" i="1"/>
  <c r="E24" i="1"/>
  <c r="E10" i="1"/>
  <c r="E14" i="1"/>
  <c r="E18" i="1"/>
  <c r="E22" i="1"/>
  <c r="E26" i="1"/>
  <c r="E16" i="1"/>
  <c r="F16" i="1" s="1"/>
  <c r="E20" i="1"/>
  <c r="E11" i="1"/>
  <c r="E15" i="1"/>
  <c r="E19" i="1"/>
  <c r="E23" i="1"/>
  <c r="E27" i="1"/>
  <c r="E12" i="1"/>
  <c r="F12" i="1" s="1"/>
  <c r="E8" i="1"/>
  <c r="F8" i="1" s="1"/>
  <c r="E9" i="2"/>
  <c r="F9" i="2" s="1"/>
  <c r="F12" i="2" s="1"/>
  <c r="H9" i="2" l="1"/>
  <c r="F10" i="2"/>
  <c r="H10" i="2" s="1"/>
  <c r="F11" i="2"/>
  <c r="G10" i="2" l="1"/>
  <c r="G9" i="2"/>
  <c r="G12" i="2"/>
  <c r="G11" i="2"/>
  <c r="H11" i="2"/>
  <c r="H12" i="2"/>
  <c r="F29" i="2"/>
  <c r="K9" i="2" s="1"/>
  <c r="F11" i="1"/>
  <c r="I9" i="2" l="1"/>
  <c r="K10" i="2"/>
  <c r="F9" i="1"/>
  <c r="G29" i="2"/>
  <c r="K22" i="2"/>
  <c r="K21" i="2"/>
  <c r="K25" i="2"/>
  <c r="K16" i="2"/>
  <c r="K19" i="2"/>
  <c r="K28" i="2"/>
  <c r="K24" i="2"/>
  <c r="K14" i="2"/>
  <c r="K13" i="2"/>
  <c r="K17" i="2"/>
  <c r="K18" i="2"/>
  <c r="K20" i="2"/>
  <c r="K26" i="2"/>
  <c r="K23" i="2"/>
  <c r="K27" i="2"/>
  <c r="K15" i="2"/>
  <c r="K12" i="2"/>
  <c r="I10" i="2"/>
  <c r="K11" i="2"/>
  <c r="I11" i="2"/>
  <c r="F10" i="1"/>
  <c r="E28" i="1" l="1"/>
  <c r="H8" i="1" l="1"/>
  <c r="G8" i="1"/>
  <c r="G12" i="1"/>
  <c r="G13" i="1"/>
  <c r="G11" i="1"/>
  <c r="G10" i="1"/>
  <c r="G9" i="1"/>
  <c r="H9" i="1"/>
  <c r="H13" i="1"/>
  <c r="H17" i="1"/>
  <c r="H21" i="1"/>
  <c r="H25" i="1"/>
  <c r="H11" i="1"/>
  <c r="H15" i="1"/>
  <c r="H19" i="1"/>
  <c r="H23" i="1"/>
  <c r="H27" i="1"/>
  <c r="H10" i="1"/>
  <c r="H14" i="1"/>
  <c r="H18" i="1"/>
  <c r="H22" i="1"/>
  <c r="H26" i="1"/>
  <c r="H12" i="1"/>
  <c r="H16" i="1"/>
  <c r="H20" i="1"/>
  <c r="H24" i="1"/>
</calcChain>
</file>

<file path=xl/comments1.xml><?xml version="1.0" encoding="utf-8"?>
<comments xmlns="http://schemas.openxmlformats.org/spreadsheetml/2006/main">
  <authors>
    <author>作成者</author>
  </authors>
  <commentList>
    <comment ref="I5" authorId="0" shapeId="0">
      <text>
        <r>
          <rPr>
            <b/>
            <sz val="9"/>
            <color indexed="81"/>
            <rFont val="ＭＳ Ｐゴシック"/>
            <family val="3"/>
            <charset val="128"/>
          </rPr>
          <t>係数が大きいほど、回収可能性とリスクが大きくなる。
1.1～1.6の間で設定。</t>
        </r>
      </text>
    </comment>
    <comment ref="C8" authorId="0" shapeId="0">
      <text>
        <r>
          <rPr>
            <b/>
            <sz val="9"/>
            <color indexed="81"/>
            <rFont val="ＭＳ Ｐゴシック"/>
            <family val="3"/>
            <charset val="128"/>
          </rPr>
          <t>オッズは空けないで入力すること！</t>
        </r>
      </text>
    </comment>
  </commentList>
</comments>
</file>

<file path=xl/sharedStrings.xml><?xml version="1.0" encoding="utf-8"?>
<sst xmlns="http://schemas.openxmlformats.org/spreadsheetml/2006/main" count="52" uniqueCount="38">
  <si>
    <t>合計投票金額</t>
    <rPh sb="0" eb="2">
      <t>ゴウケイ</t>
    </rPh>
    <rPh sb="2" eb="4">
      <t>トウヒョウ</t>
    </rPh>
    <rPh sb="4" eb="6">
      <t>キンガク</t>
    </rPh>
    <phoneticPr fontId="2"/>
  </si>
  <si>
    <t>想定回収率</t>
    <rPh sb="0" eb="2">
      <t>ソウテイ</t>
    </rPh>
    <rPh sb="2" eb="4">
      <t>カイシュウ</t>
    </rPh>
    <rPh sb="4" eb="5">
      <t>リツ</t>
    </rPh>
    <phoneticPr fontId="2"/>
  </si>
  <si>
    <t>想定利益</t>
    <rPh sb="0" eb="2">
      <t>ソウテイ</t>
    </rPh>
    <rPh sb="2" eb="4">
      <t>リエキ</t>
    </rPh>
    <phoneticPr fontId="2"/>
  </si>
  <si>
    <t>想定回収金額</t>
    <rPh sb="0" eb="2">
      <t>ソウテイ</t>
    </rPh>
    <rPh sb="2" eb="4">
      <t>カイシュウ</t>
    </rPh>
    <rPh sb="4" eb="6">
      <t>キンガク</t>
    </rPh>
    <phoneticPr fontId="2"/>
  </si>
  <si>
    <t>投票金額</t>
    <rPh sb="0" eb="2">
      <t>トウヒョウ</t>
    </rPh>
    <rPh sb="2" eb="4">
      <t>キンガク</t>
    </rPh>
    <phoneticPr fontId="2"/>
  </si>
  <si>
    <t>比率数値</t>
    <rPh sb="0" eb="2">
      <t>ヒリツ</t>
    </rPh>
    <rPh sb="2" eb="4">
      <t>スウチ</t>
    </rPh>
    <phoneticPr fontId="2"/>
  </si>
  <si>
    <t>オッズ昇順</t>
    <rPh sb="3" eb="5">
      <t>ショウジュン</t>
    </rPh>
    <phoneticPr fontId="2"/>
  </si>
  <si>
    <t>オッズ</t>
    <phoneticPr fontId="2"/>
  </si>
  <si>
    <t>購入点数</t>
    <rPh sb="0" eb="2">
      <t>コウニュウ</t>
    </rPh>
    <rPh sb="2" eb="4">
      <t>テンスウ</t>
    </rPh>
    <phoneticPr fontId="2"/>
  </si>
  <si>
    <t>係数</t>
    <rPh sb="0" eb="2">
      <t>ケイスウ</t>
    </rPh>
    <phoneticPr fontId="2"/>
  </si>
  <si>
    <t>累積損失金額</t>
    <rPh sb="0" eb="2">
      <t>ルイセキ</t>
    </rPh>
    <rPh sb="2" eb="4">
      <t>ソンシツ</t>
    </rPh>
    <rPh sb="4" eb="6">
      <t>キンガク</t>
    </rPh>
    <phoneticPr fontId="2"/>
  </si>
  <si>
    <t>金額計算</t>
    <rPh sb="0" eb="2">
      <t>キンガク</t>
    </rPh>
    <rPh sb="2" eb="4">
      <t>ケイサン</t>
    </rPh>
    <phoneticPr fontId="2"/>
  </si>
  <si>
    <t>投票予定金額</t>
    <rPh sb="0" eb="2">
      <t>トウヒョウ</t>
    </rPh>
    <rPh sb="2" eb="4">
      <t>ヨテイ</t>
    </rPh>
    <rPh sb="4" eb="6">
      <t>キンガク</t>
    </rPh>
    <phoneticPr fontId="2"/>
  </si>
  <si>
    <t>合成オッズ</t>
    <rPh sb="0" eb="2">
      <t>ゴウセイ</t>
    </rPh>
    <phoneticPr fontId="2"/>
  </si>
  <si>
    <t>投票金額計算・資金配分用</t>
    <rPh sb="0" eb="2">
      <t>トウヒョウ</t>
    </rPh>
    <rPh sb="2" eb="4">
      <t>キンガク</t>
    </rPh>
    <rPh sb="4" eb="6">
      <t>ケイサン</t>
    </rPh>
    <rPh sb="7" eb="9">
      <t>シキン</t>
    </rPh>
    <rPh sb="9" eb="11">
      <t>ハイブン</t>
    </rPh>
    <rPh sb="11" eb="12">
      <t>ヨウ</t>
    </rPh>
    <phoneticPr fontId="2"/>
  </si>
  <si>
    <t>投票金額計算・損金回収用</t>
    <rPh sb="0" eb="2">
      <t>トウヒョウ</t>
    </rPh>
    <rPh sb="2" eb="4">
      <t>キンガク</t>
    </rPh>
    <rPh sb="4" eb="6">
      <t>ケイサン</t>
    </rPh>
    <rPh sb="7" eb="9">
      <t>ソンキン</t>
    </rPh>
    <rPh sb="9" eb="12">
      <t>カイシュウヨウ</t>
    </rPh>
    <phoneticPr fontId="2"/>
  </si>
  <si>
    <t>回収予定金額</t>
    <rPh sb="0" eb="2">
      <t>カイシュウ</t>
    </rPh>
    <rPh sb="2" eb="4">
      <t>ヨテイ</t>
    </rPh>
    <rPh sb="4" eb="6">
      <t>キンガク</t>
    </rPh>
    <phoneticPr fontId="2"/>
  </si>
  <si>
    <t>合成オッズ</t>
    <rPh sb="0" eb="2">
      <t>ゴウセイ</t>
    </rPh>
    <phoneticPr fontId="2"/>
  </si>
  <si>
    <t>使い方</t>
    <rPh sb="0" eb="1">
      <t>ツカ</t>
    </rPh>
    <rPh sb="2" eb="3">
      <t>カタ</t>
    </rPh>
    <phoneticPr fontId="2"/>
  </si>
  <si>
    <t>1．まずは「投票予定金額」に投票予定の金額を入力</t>
    <rPh sb="6" eb="8">
      <t>トウヒョウ</t>
    </rPh>
    <rPh sb="8" eb="10">
      <t>ヨテイ</t>
    </rPh>
    <rPh sb="10" eb="12">
      <t>キンガク</t>
    </rPh>
    <rPh sb="14" eb="16">
      <t>トウヒョウ</t>
    </rPh>
    <rPh sb="16" eb="18">
      <t>ヨテイ</t>
    </rPh>
    <rPh sb="19" eb="21">
      <t>キンガク</t>
    </rPh>
    <rPh sb="22" eb="24">
      <t>ニュウリョク</t>
    </rPh>
    <phoneticPr fontId="2"/>
  </si>
  <si>
    <t>2．次に「オッズ」に投票予定のオッズを入力</t>
    <rPh sb="2" eb="3">
      <t>ツギ</t>
    </rPh>
    <rPh sb="10" eb="12">
      <t>トウヒョウ</t>
    </rPh>
    <rPh sb="12" eb="14">
      <t>ヨテイ</t>
    </rPh>
    <rPh sb="19" eb="21">
      <t>ニュウリョク</t>
    </rPh>
    <phoneticPr fontId="2"/>
  </si>
  <si>
    <t>3．「投票金額」にオッズごとの投票金額が表示される。</t>
    <rPh sb="3" eb="5">
      <t>トウヒョウ</t>
    </rPh>
    <rPh sb="5" eb="7">
      <t>キンガク</t>
    </rPh>
    <rPh sb="15" eb="17">
      <t>トウヒョウ</t>
    </rPh>
    <rPh sb="17" eb="19">
      <t>キンガク</t>
    </rPh>
    <rPh sb="20" eb="22">
      <t>ヒョウジ</t>
    </rPh>
    <phoneticPr fontId="2"/>
  </si>
  <si>
    <t>※想定回収金額：的中時の払戻金額</t>
    <rPh sb="1" eb="5">
      <t>ソウテイカイシュウ</t>
    </rPh>
    <rPh sb="5" eb="7">
      <t>キンガク</t>
    </rPh>
    <rPh sb="8" eb="10">
      <t>テキチュウ</t>
    </rPh>
    <rPh sb="10" eb="11">
      <t>ジ</t>
    </rPh>
    <rPh sb="12" eb="14">
      <t>ハライモドシ</t>
    </rPh>
    <rPh sb="14" eb="16">
      <t>キンガク</t>
    </rPh>
    <phoneticPr fontId="2"/>
  </si>
  <si>
    <t>※想定利益：的中時の投票金額の合計を差し引いた利益金額</t>
    <rPh sb="1" eb="3">
      <t>ソウテイ</t>
    </rPh>
    <rPh sb="3" eb="5">
      <t>リエキ</t>
    </rPh>
    <rPh sb="6" eb="8">
      <t>テキチュウ</t>
    </rPh>
    <rPh sb="8" eb="9">
      <t>ジ</t>
    </rPh>
    <rPh sb="10" eb="12">
      <t>トウヒョウ</t>
    </rPh>
    <rPh sb="12" eb="14">
      <t>キンガク</t>
    </rPh>
    <rPh sb="15" eb="17">
      <t>ゴウケイ</t>
    </rPh>
    <rPh sb="18" eb="19">
      <t>サ</t>
    </rPh>
    <rPh sb="20" eb="21">
      <t>ヒ</t>
    </rPh>
    <rPh sb="23" eb="25">
      <t>リエキ</t>
    </rPh>
    <rPh sb="25" eb="27">
      <t>キンガク</t>
    </rPh>
    <phoneticPr fontId="2"/>
  </si>
  <si>
    <t>※想定回収率：的中時の回収率</t>
    <rPh sb="1" eb="5">
      <t>ソウテイカイシュウ</t>
    </rPh>
    <rPh sb="5" eb="6">
      <t>リツ</t>
    </rPh>
    <rPh sb="7" eb="9">
      <t>テキチュウ</t>
    </rPh>
    <rPh sb="9" eb="10">
      <t>ジ</t>
    </rPh>
    <rPh sb="11" eb="13">
      <t>カイシュウ</t>
    </rPh>
    <rPh sb="13" eb="14">
      <t>リツ</t>
    </rPh>
    <phoneticPr fontId="2"/>
  </si>
  <si>
    <t>1．まずは「回収予定金額」に回収したい金額、また取り戻したい</t>
    <rPh sb="6" eb="8">
      <t>カイシュウ</t>
    </rPh>
    <rPh sb="8" eb="10">
      <t>ヨテイ</t>
    </rPh>
    <rPh sb="10" eb="12">
      <t>キンガク</t>
    </rPh>
    <rPh sb="14" eb="16">
      <t>カイシュウ</t>
    </rPh>
    <rPh sb="19" eb="21">
      <t>キンガク</t>
    </rPh>
    <rPh sb="24" eb="25">
      <t>ト</t>
    </rPh>
    <rPh sb="26" eb="27">
      <t>モド</t>
    </rPh>
    <phoneticPr fontId="2"/>
  </si>
  <si>
    <t>　 損失金額(あれば)を入力。</t>
    <phoneticPr fontId="2"/>
  </si>
  <si>
    <t>　　※オッズは上に詰めて、空けずに入力してください。</t>
    <rPh sb="7" eb="8">
      <t>ウエ</t>
    </rPh>
    <rPh sb="9" eb="10">
      <t>ツ</t>
    </rPh>
    <rPh sb="13" eb="14">
      <t>ア</t>
    </rPh>
    <rPh sb="17" eb="19">
      <t>ニュウリョク</t>
    </rPh>
    <phoneticPr fontId="2"/>
  </si>
  <si>
    <t>4．「投票金額」にオッズごとの投票金額が表示される。</t>
    <phoneticPr fontId="2"/>
  </si>
  <si>
    <t>3．オッズの変動によるトリガミのリスクを抑えるため投票金額を</t>
    <rPh sb="6" eb="8">
      <t>ヘンドウ</t>
    </rPh>
    <rPh sb="20" eb="21">
      <t>オサ</t>
    </rPh>
    <rPh sb="25" eb="27">
      <t>トウヒョウ</t>
    </rPh>
    <rPh sb="27" eb="29">
      <t>キンガク</t>
    </rPh>
    <phoneticPr fontId="2"/>
  </si>
  <si>
    <t>　　調整する係数。係数が大きくなるほど回収可能性とリスクが高くなる。</t>
    <rPh sb="9" eb="11">
      <t>ケイスウ</t>
    </rPh>
    <rPh sb="12" eb="13">
      <t>オオ</t>
    </rPh>
    <rPh sb="19" eb="21">
      <t>カイシュウ</t>
    </rPh>
    <rPh sb="21" eb="24">
      <t>カノウセイ</t>
    </rPh>
    <rPh sb="29" eb="30">
      <t>タカ</t>
    </rPh>
    <phoneticPr fontId="2"/>
  </si>
  <si>
    <t>　　1.1～1.6の間で設定。</t>
    <rPh sb="10" eb="11">
      <t>アイダ</t>
    </rPh>
    <rPh sb="12" eb="14">
      <t>セッテイ</t>
    </rPh>
    <phoneticPr fontId="2"/>
  </si>
  <si>
    <t>http://bakenshi.net/</t>
    <phoneticPr fontId="2"/>
  </si>
  <si>
    <t>利用規約</t>
    <rPh sb="0" eb="2">
      <t>リヨウ</t>
    </rPh>
    <rPh sb="2" eb="4">
      <t>キヤク</t>
    </rPh>
    <phoneticPr fontId="2"/>
  </si>
  <si>
    <t>2．このファイルを作者に無断で配布・商用利用することを禁じます。</t>
    <rPh sb="9" eb="11">
      <t>サクシャ</t>
    </rPh>
    <rPh sb="12" eb="14">
      <t>ムダン</t>
    </rPh>
    <rPh sb="15" eb="17">
      <t>ハイフ</t>
    </rPh>
    <rPh sb="18" eb="20">
      <t>ショウヨウ</t>
    </rPh>
    <rPh sb="20" eb="22">
      <t>リヨウ</t>
    </rPh>
    <rPh sb="27" eb="28">
      <t>キン</t>
    </rPh>
    <phoneticPr fontId="2"/>
  </si>
  <si>
    <t>1．このファイルを使用して発生する損害について作者は一切の責任を負いません。</t>
    <rPh sb="9" eb="11">
      <t>シヨウ</t>
    </rPh>
    <rPh sb="13" eb="15">
      <t>ハッセイ</t>
    </rPh>
    <rPh sb="17" eb="19">
      <t>ソンガイ</t>
    </rPh>
    <rPh sb="23" eb="25">
      <t>サクシャ</t>
    </rPh>
    <rPh sb="26" eb="28">
      <t>イッサイ</t>
    </rPh>
    <rPh sb="29" eb="31">
      <t>セキニン</t>
    </rPh>
    <rPh sb="32" eb="33">
      <t>オ</t>
    </rPh>
    <phoneticPr fontId="2"/>
  </si>
  <si>
    <t>作者ホームページ</t>
    <rPh sb="0" eb="2">
      <t>サクシャ</t>
    </rPh>
    <phoneticPr fontId="2"/>
  </si>
  <si>
    <t>エクセル競馬</t>
    <rPh sb="4" eb="6">
      <t>ケイバ</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</si>
</sst>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
    <numFmt numFmtId="178" formatCode="0.00_ "/>
    <numFmt numFmtId="179" formatCode="0.000_ "/>
    <numFmt numFmtId="180" formatCode="#,##0.000_ "/>
  </numFmts>
  <fonts count="7"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11"/>
      <color theme="1"/>
      <name val="ＭＳ Ｐゴシック"/>
      <family val="3"/>
      <charset val="128"/>
      <scheme val="minor"/>
    </font>
    <font>
      <u/>
      <sz val="11"/>
      <color theme="10"/>
      <name val="ＭＳ Ｐゴシック"/>
      <family val="2"/>
      <charset val="128"/>
      <scheme val="minor"/>
    </font>
  </fonts>
  <fills count="7">
    <fill>
      <patternFill patternType="none"/>
    </fill>
    <fill>
      <patternFill patternType="gray125"/>
    </fill>
    <fill>
      <patternFill patternType="solid">
        <fgColor theme="7" tint="0.39997558519241921"/>
        <bgColor indexed="64"/>
      </patternFill>
    </fill>
    <fill>
      <patternFill patternType="solid">
        <fgColor rgb="FFFFFF00"/>
        <bgColor indexed="64"/>
      </patternFill>
    </fill>
    <fill>
      <patternFill patternType="solid">
        <fgColor theme="1" tint="0.499984740745262"/>
        <bgColor indexed="64"/>
      </patternFill>
    </fill>
    <fill>
      <patternFill patternType="solid">
        <fgColor rgb="FF00B0F0"/>
        <bgColor indexed="64"/>
      </patternFill>
    </fill>
    <fill>
      <patternFill patternType="solid">
        <fgColor theme="5"/>
        <bgColor indexed="64"/>
      </patternFill>
    </fill>
  </fills>
  <borders count="47">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87">
    <xf numFmtId="0" fontId="0" fillId="0" borderId="0" xfId="0">
      <alignment vertical="center"/>
    </xf>
    <xf numFmtId="176" fontId="0" fillId="0" borderId="1" xfId="0" applyNumberFormat="1" applyFill="1" applyBorder="1">
      <alignment vertical="center"/>
    </xf>
    <xf numFmtId="177" fontId="0" fillId="0" borderId="6" xfId="0" applyNumberFormat="1" applyBorder="1">
      <alignment vertical="center"/>
    </xf>
    <xf numFmtId="176" fontId="0" fillId="0" borderId="6" xfId="0" applyNumberFormat="1" applyBorder="1">
      <alignment vertical="center"/>
    </xf>
    <xf numFmtId="176" fontId="0" fillId="0" borderId="7" xfId="0" applyNumberFormat="1" applyBorder="1">
      <alignment vertical="center"/>
    </xf>
    <xf numFmtId="176" fontId="3" fillId="0" borderId="8" xfId="0" applyNumberFormat="1" applyFont="1" applyBorder="1">
      <alignment vertical="center"/>
    </xf>
    <xf numFmtId="178" fontId="0" fillId="0" borderId="9" xfId="0" applyNumberFormat="1" applyBorder="1">
      <alignment vertical="center"/>
    </xf>
    <xf numFmtId="0" fontId="0" fillId="0" borderId="7" xfId="0" applyBorder="1">
      <alignment vertical="center"/>
    </xf>
    <xf numFmtId="0" fontId="0" fillId="0" borderId="9" xfId="0" applyBorder="1">
      <alignment vertical="center"/>
    </xf>
    <xf numFmtId="177" fontId="0" fillId="0" borderId="11" xfId="0" applyNumberFormat="1" applyBorder="1">
      <alignment vertical="center"/>
    </xf>
    <xf numFmtId="176" fontId="0" fillId="0" borderId="11" xfId="0" applyNumberFormat="1" applyBorder="1">
      <alignment vertical="center"/>
    </xf>
    <xf numFmtId="176" fontId="0" fillId="0" borderId="12" xfId="0" applyNumberFormat="1" applyBorder="1">
      <alignment vertical="center"/>
    </xf>
    <xf numFmtId="176" fontId="3" fillId="0" borderId="13" xfId="0" applyNumberFormat="1" applyFont="1" applyBorder="1">
      <alignment vertical="center"/>
    </xf>
    <xf numFmtId="178" fontId="0" fillId="0" borderId="14" xfId="0" applyNumberFormat="1" applyBorder="1">
      <alignment vertical="center"/>
    </xf>
    <xf numFmtId="0" fontId="0" fillId="0" borderId="12" xfId="0" applyBorder="1">
      <alignment vertical="center"/>
    </xf>
    <xf numFmtId="0" fontId="0" fillId="0" borderId="14" xfId="0" applyBorder="1">
      <alignment vertical="center"/>
    </xf>
    <xf numFmtId="177" fontId="0" fillId="0" borderId="16" xfId="0" applyNumberFormat="1" applyBorder="1">
      <alignment vertical="center"/>
    </xf>
    <xf numFmtId="176" fontId="0" fillId="0" borderId="16" xfId="0" applyNumberFormat="1" applyBorder="1">
      <alignment vertical="center"/>
    </xf>
    <xf numFmtId="176" fontId="0" fillId="0" borderId="17" xfId="0" applyNumberFormat="1" applyBorder="1">
      <alignment vertical="center"/>
    </xf>
    <xf numFmtId="176" fontId="3" fillId="0" borderId="18" xfId="0" applyNumberFormat="1" applyFont="1" applyBorder="1">
      <alignment vertical="center"/>
    </xf>
    <xf numFmtId="178" fontId="1" fillId="4" borderId="19" xfId="0" applyNumberFormat="1" applyFont="1" applyFill="1" applyBorder="1">
      <alignment vertical="center"/>
    </xf>
    <xf numFmtId="0" fontId="0" fillId="0" borderId="19" xfId="0" applyBorder="1">
      <alignment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76"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5" xfId="0" applyBorder="1" applyAlignment="1">
      <alignment horizontal="center" vertical="center" shrinkToFit="1"/>
    </xf>
    <xf numFmtId="0" fontId="0" fillId="0" borderId="23" xfId="0" applyBorder="1" applyAlignment="1">
      <alignment horizontal="center" vertical="center" shrinkToFit="1"/>
    </xf>
    <xf numFmtId="0" fontId="3" fillId="0" borderId="23" xfId="0" applyFont="1" applyBorder="1" applyAlignment="1">
      <alignment horizontal="center" vertical="center" shrinkToFit="1"/>
    </xf>
    <xf numFmtId="176" fontId="5" fillId="0" borderId="25" xfId="0" applyNumberFormat="1" applyFont="1" applyFill="1" applyBorder="1">
      <alignment vertical="center"/>
    </xf>
    <xf numFmtId="0" fontId="5" fillId="0" borderId="25" xfId="0" applyFont="1" applyBorder="1" applyAlignment="1">
      <alignment horizontal="center" vertical="center" shrinkToFit="1"/>
    </xf>
    <xf numFmtId="176" fontId="5" fillId="0" borderId="26" xfId="0" applyNumberFormat="1" applyFont="1" applyBorder="1">
      <alignment vertical="center"/>
    </xf>
    <xf numFmtId="176" fontId="5" fillId="0" borderId="24" xfId="0" applyNumberFormat="1" applyFont="1" applyBorder="1">
      <alignment vertical="center"/>
    </xf>
    <xf numFmtId="176" fontId="5" fillId="0" borderId="27" xfId="0" applyNumberFormat="1" applyFont="1" applyBorder="1">
      <alignment vertical="center"/>
    </xf>
    <xf numFmtId="0" fontId="5" fillId="0" borderId="23" xfId="0" applyFont="1" applyBorder="1" applyAlignment="1">
      <alignment horizontal="center" vertical="center" shrinkToFit="1"/>
    </xf>
    <xf numFmtId="177" fontId="5" fillId="2" borderId="2" xfId="0" applyNumberFormat="1" applyFont="1" applyFill="1" applyBorder="1">
      <alignment vertical="center"/>
    </xf>
    <xf numFmtId="179" fontId="5" fillId="0" borderId="28" xfId="0" applyNumberFormat="1" applyFont="1" applyBorder="1">
      <alignment vertical="center"/>
    </xf>
    <xf numFmtId="179" fontId="5" fillId="0" borderId="13" xfId="0" applyNumberFormat="1" applyFont="1" applyBorder="1">
      <alignment vertical="center"/>
    </xf>
    <xf numFmtId="179" fontId="5" fillId="0" borderId="8" xfId="0" applyNumberFormat="1" applyFont="1" applyBorder="1">
      <alignment vertical="center"/>
    </xf>
    <xf numFmtId="0" fontId="3" fillId="5" borderId="36" xfId="0" applyFont="1" applyFill="1" applyBorder="1">
      <alignment vertical="center"/>
    </xf>
    <xf numFmtId="0" fontId="3" fillId="5" borderId="38" xfId="0" applyFont="1" applyFill="1" applyBorder="1" applyAlignment="1">
      <alignment horizontal="center" vertical="center"/>
    </xf>
    <xf numFmtId="0" fontId="3" fillId="6" borderId="0" xfId="0" applyFont="1" applyFill="1">
      <alignment vertical="center"/>
    </xf>
    <xf numFmtId="0" fontId="0" fillId="6" borderId="0" xfId="0" applyFill="1">
      <alignment vertical="center"/>
    </xf>
    <xf numFmtId="176" fontId="3" fillId="0" borderId="18" xfId="0" applyNumberFormat="1" applyFont="1" applyFill="1" applyBorder="1">
      <alignment vertical="center"/>
    </xf>
    <xf numFmtId="176" fontId="3" fillId="0" borderId="13" xfId="0" applyNumberFormat="1" applyFont="1" applyFill="1" applyBorder="1">
      <alignment vertical="center"/>
    </xf>
    <xf numFmtId="176" fontId="3" fillId="0" borderId="8" xfId="0" applyNumberFormat="1" applyFont="1" applyFill="1" applyBorder="1">
      <alignment vertical="center"/>
    </xf>
    <xf numFmtId="176" fontId="3" fillId="0" borderId="2" xfId="0" applyNumberFormat="1" applyFont="1" applyFill="1" applyBorder="1">
      <alignment vertical="center"/>
    </xf>
    <xf numFmtId="0" fontId="3" fillId="5" borderId="23" xfId="0" applyFont="1" applyFill="1" applyBorder="1" applyAlignment="1">
      <alignment horizontal="center" vertical="center"/>
    </xf>
    <xf numFmtId="180" fontId="0" fillId="0" borderId="16" xfId="0" applyNumberFormat="1" applyBorder="1">
      <alignment vertical="center"/>
    </xf>
    <xf numFmtId="180" fontId="0" fillId="0" borderId="11" xfId="0" applyNumberFormat="1" applyBorder="1">
      <alignment vertical="center"/>
    </xf>
    <xf numFmtId="180" fontId="0" fillId="0" borderId="6" xfId="0" applyNumberFormat="1" applyBorder="1">
      <alignment vertical="center"/>
    </xf>
    <xf numFmtId="0" fontId="3" fillId="0" borderId="15" xfId="0" applyFont="1" applyFill="1" applyBorder="1" applyAlignment="1">
      <alignment horizontal="center" vertical="center"/>
    </xf>
    <xf numFmtId="177" fontId="3" fillId="0" borderId="10" xfId="0" applyNumberFormat="1" applyFont="1" applyBorder="1" applyAlignment="1">
      <alignment horizontal="center" vertical="center"/>
    </xf>
    <xf numFmtId="0" fontId="3" fillId="0" borderId="22" xfId="0" applyFont="1" applyBorder="1" applyAlignment="1">
      <alignment horizontal="center" vertical="center" shrinkToFit="1"/>
    </xf>
    <xf numFmtId="0" fontId="3" fillId="0" borderId="21" xfId="0" applyFont="1" applyBorder="1" applyAlignment="1">
      <alignment horizontal="center" vertical="center" shrinkToFit="1"/>
    </xf>
    <xf numFmtId="0" fontId="0" fillId="3" borderId="20" xfId="0" applyFill="1" applyBorder="1" applyProtection="1">
      <alignment vertical="center"/>
      <protection locked="0"/>
    </xf>
    <xf numFmtId="0" fontId="0" fillId="3" borderId="15" xfId="0" applyFill="1" applyBorder="1" applyProtection="1">
      <alignment vertical="center"/>
      <protection locked="0"/>
    </xf>
    <xf numFmtId="0" fontId="0" fillId="3" borderId="10" xfId="0" applyFill="1" applyBorder="1" applyProtection="1">
      <alignment vertical="center"/>
      <protection locked="0"/>
    </xf>
    <xf numFmtId="0" fontId="3" fillId="3" borderId="40" xfId="0" applyFont="1" applyFill="1" applyBorder="1" applyProtection="1">
      <alignment vertical="center"/>
      <protection locked="0"/>
    </xf>
    <xf numFmtId="0" fontId="3" fillId="3" borderId="42" xfId="0" applyFont="1" applyFill="1" applyBorder="1" applyAlignment="1" applyProtection="1">
      <alignment horizontal="center" vertical="center"/>
      <protection locked="0"/>
    </xf>
    <xf numFmtId="0" fontId="3" fillId="5" borderId="33" xfId="0" applyFont="1" applyFill="1" applyBorder="1" applyAlignment="1">
      <alignment horizontal="center" vertical="center"/>
    </xf>
    <xf numFmtId="0" fontId="3" fillId="5" borderId="34" xfId="0" applyFont="1" applyFill="1" applyBorder="1" applyAlignment="1">
      <alignment horizontal="center" vertical="center"/>
    </xf>
    <xf numFmtId="176" fontId="3" fillId="3" borderId="31" xfId="0" applyNumberFormat="1" applyFont="1" applyFill="1" applyBorder="1" applyAlignment="1" applyProtection="1">
      <alignment horizontal="center" vertical="center"/>
      <protection locked="0"/>
    </xf>
    <xf numFmtId="176" fontId="3" fillId="3" borderId="32" xfId="0" applyNumberFormat="1" applyFont="1" applyFill="1" applyBorder="1" applyAlignment="1" applyProtection="1">
      <alignment horizontal="center" vertical="center"/>
      <protection locked="0"/>
    </xf>
    <xf numFmtId="0" fontId="0" fillId="0" borderId="5" xfId="0" applyBorder="1" applyAlignment="1">
      <alignment horizontal="center" vertical="center"/>
    </xf>
    <xf numFmtId="0" fontId="0" fillId="0" borderId="4" xfId="0" applyBorder="1" applyAlignment="1">
      <alignment horizontal="center" vertical="center"/>
    </xf>
    <xf numFmtId="177" fontId="3" fillId="0" borderId="31"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0" fontId="3" fillId="5" borderId="29"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37" xfId="0" applyFont="1" applyFill="1" applyBorder="1" applyAlignment="1">
      <alignment horizontal="center" vertical="center"/>
    </xf>
    <xf numFmtId="176" fontId="3" fillId="3" borderId="30" xfId="0" applyNumberFormat="1" applyFont="1" applyFill="1" applyBorder="1" applyAlignment="1" applyProtection="1">
      <alignment horizontal="center" vertical="center"/>
      <protection locked="0"/>
    </xf>
    <xf numFmtId="176" fontId="3" fillId="3" borderId="39" xfId="0" applyNumberFormat="1" applyFont="1" applyFill="1" applyBorder="1" applyAlignment="1" applyProtection="1">
      <alignment horizontal="center" vertical="center"/>
      <protection locked="0"/>
    </xf>
    <xf numFmtId="176" fontId="3" fillId="3" borderId="41" xfId="0" applyNumberFormat="1"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0" xfId="0" applyAlignment="1">
      <alignment vertical="center"/>
    </xf>
    <xf numFmtId="0" fontId="0" fillId="0" borderId="36" xfId="0" applyBorder="1" applyAlignment="1">
      <alignment vertical="center"/>
    </xf>
    <xf numFmtId="0" fontId="0" fillId="0" borderId="44" xfId="0" applyBorder="1">
      <alignment vertical="center"/>
    </xf>
    <xf numFmtId="0" fontId="0" fillId="0" borderId="45" xfId="0" applyBorder="1" applyAlignment="1">
      <alignment vertical="center"/>
    </xf>
    <xf numFmtId="0" fontId="0" fillId="0" borderId="0" xfId="0" applyBorder="1" applyAlignment="1">
      <alignment vertical="center"/>
    </xf>
    <xf numFmtId="0" fontId="0" fillId="0" borderId="46" xfId="0" applyBorder="1">
      <alignment vertical="center"/>
    </xf>
    <xf numFmtId="0" fontId="5" fillId="0" borderId="45" xfId="0" applyFont="1" applyFill="1" applyBorder="1" applyAlignment="1">
      <alignment horizontal="left" vertical="center"/>
    </xf>
    <xf numFmtId="0" fontId="0" fillId="0" borderId="31" xfId="0" applyBorder="1" applyAlignment="1">
      <alignment vertical="center"/>
    </xf>
    <xf numFmtId="0" fontId="0" fillId="0" borderId="40" xfId="0" applyBorder="1" applyAlignment="1">
      <alignment vertical="center"/>
    </xf>
    <xf numFmtId="0" fontId="0" fillId="0" borderId="32" xfId="0" applyBorder="1">
      <alignment vertical="center"/>
    </xf>
    <xf numFmtId="0" fontId="3" fillId="0" borderId="43" xfId="0" applyFont="1" applyBorder="1" applyAlignment="1">
      <alignment vertical="center"/>
    </xf>
    <xf numFmtId="0" fontId="6" fillId="0" borderId="0" xfId="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bakenshi.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showGridLines="0" zoomScale="85" zoomScaleNormal="85" workbookViewId="0">
      <selection activeCell="L16" sqref="L16"/>
    </sheetView>
  </sheetViews>
  <sheetFormatPr defaultRowHeight="13.5" outlineLevelCol="1" x14ac:dyDescent="0.15"/>
  <cols>
    <col min="1" max="1" width="2.125" customWidth="1"/>
    <col min="4" max="4" width="8.875" hidden="1" customWidth="1" outlineLevel="1"/>
    <col min="5" max="5" width="8.875" collapsed="1"/>
    <col min="6" max="6" width="14.125" bestFit="1" customWidth="1"/>
    <col min="7" max="7" width="9.75" bestFit="1" customWidth="1"/>
    <col min="8" max="8" width="11.875" bestFit="1" customWidth="1"/>
    <col min="9" max="9" width="4" customWidth="1"/>
    <col min="15" max="15" width="5.125" customWidth="1"/>
  </cols>
  <sheetData>
    <row r="1" spans="2:15" ht="7.5" customHeight="1" x14ac:dyDescent="0.15"/>
    <row r="2" spans="2:15" x14ac:dyDescent="0.15">
      <c r="B2" s="41" t="s">
        <v>14</v>
      </c>
      <c r="C2" s="42"/>
      <c r="D2" s="42"/>
      <c r="E2" s="42"/>
    </row>
    <row r="3" spans="2:15" ht="14.25" thickBot="1" x14ac:dyDescent="0.2"/>
    <row r="4" spans="2:15" ht="14.25" thickBot="1" x14ac:dyDescent="0.2">
      <c r="B4" s="60" t="s">
        <v>12</v>
      </c>
      <c r="C4" s="61"/>
      <c r="G4" s="60" t="s">
        <v>17</v>
      </c>
      <c r="H4" s="61"/>
      <c r="J4" s="85" t="s">
        <v>18</v>
      </c>
      <c r="K4" s="76"/>
      <c r="L4" s="76"/>
      <c r="M4" s="76"/>
      <c r="N4" s="76"/>
      <c r="O4" s="77"/>
    </row>
    <row r="5" spans="2:15" ht="14.25" thickBot="1" x14ac:dyDescent="0.2">
      <c r="B5" s="62">
        <v>3000</v>
      </c>
      <c r="C5" s="63"/>
      <c r="G5" s="66">
        <f>D28</f>
        <v>3.0778210737229235</v>
      </c>
      <c r="H5" s="67"/>
      <c r="J5" s="78" t="s">
        <v>19</v>
      </c>
      <c r="K5" s="79"/>
      <c r="L5" s="79"/>
      <c r="M5" s="79"/>
      <c r="N5" s="79"/>
      <c r="O5" s="80"/>
    </row>
    <row r="6" spans="2:15" ht="14.25" thickBot="1" x14ac:dyDescent="0.2">
      <c r="J6" s="78" t="s">
        <v>20</v>
      </c>
      <c r="K6" s="79"/>
      <c r="L6" s="79"/>
      <c r="M6" s="79"/>
      <c r="N6" s="79"/>
      <c r="O6" s="80"/>
    </row>
    <row r="7" spans="2:15" x14ac:dyDescent="0.15">
      <c r="B7" s="26" t="s">
        <v>8</v>
      </c>
      <c r="C7" s="28" t="s">
        <v>7</v>
      </c>
      <c r="D7" s="34" t="s">
        <v>13</v>
      </c>
      <c r="E7" s="28" t="s">
        <v>4</v>
      </c>
      <c r="F7" s="53" t="s">
        <v>3</v>
      </c>
      <c r="G7" s="54" t="s">
        <v>2</v>
      </c>
      <c r="H7" s="54" t="s">
        <v>1</v>
      </c>
      <c r="J7" s="81" t="s">
        <v>21</v>
      </c>
      <c r="K7" s="79"/>
      <c r="L7" s="79"/>
      <c r="M7" s="79"/>
      <c r="N7" s="79"/>
      <c r="O7" s="80"/>
    </row>
    <row r="8" spans="2:15" x14ac:dyDescent="0.15">
      <c r="B8" s="21">
        <v>1</v>
      </c>
      <c r="C8" s="55">
        <v>12.3</v>
      </c>
      <c r="D8" s="36">
        <f>IFERROR(1/C8,"")</f>
        <v>8.1300813008130079E-2</v>
      </c>
      <c r="E8" s="43">
        <f>IFERROR(ROUND($D$28*D8*$B$5,-2),"")</f>
        <v>800</v>
      </c>
      <c r="F8" s="18">
        <f t="shared" ref="F8:F27" si="0">IF(C8="","",E8*C8)</f>
        <v>9840</v>
      </c>
      <c r="G8" s="17">
        <f>IF(C8="","",F8-$E$28)</f>
        <v>6740</v>
      </c>
      <c r="H8" s="16">
        <f>IFERROR(F8/$E$28,"")</f>
        <v>3.1741935483870969</v>
      </c>
      <c r="J8" s="78"/>
      <c r="K8" s="79"/>
      <c r="L8" s="79"/>
      <c r="M8" s="79"/>
      <c r="N8" s="79"/>
      <c r="O8" s="80"/>
    </row>
    <row r="9" spans="2:15" x14ac:dyDescent="0.15">
      <c r="B9" s="15">
        <v>2</v>
      </c>
      <c r="C9" s="56">
        <v>16.100000000000001</v>
      </c>
      <c r="D9" s="37">
        <f t="shared" ref="D9:D27" si="1">IFERROR(1/C9,"")</f>
        <v>6.2111801242236017E-2</v>
      </c>
      <c r="E9" s="44">
        <f t="shared" ref="E9:E27" si="2">IFERROR(ROUND($D$28*D9*$B$5,-2),"")</f>
        <v>600</v>
      </c>
      <c r="F9" s="11">
        <f t="shared" si="0"/>
        <v>9660</v>
      </c>
      <c r="G9" s="10">
        <f t="shared" ref="G9:G27" si="3">IF(C9="","",F9-$E$28)</f>
        <v>6560</v>
      </c>
      <c r="H9" s="9">
        <f t="shared" ref="H9:H27" si="4">IFERROR(F9/$E$28,"")</f>
        <v>3.1161290322580646</v>
      </c>
      <c r="J9" s="78" t="s">
        <v>22</v>
      </c>
      <c r="K9" s="79"/>
      <c r="L9" s="79"/>
      <c r="M9" s="79"/>
      <c r="N9" s="79"/>
      <c r="O9" s="80"/>
    </row>
    <row r="10" spans="2:15" x14ac:dyDescent="0.15">
      <c r="B10" s="15">
        <v>3</v>
      </c>
      <c r="C10" s="56">
        <v>10.1</v>
      </c>
      <c r="D10" s="37">
        <f t="shared" si="1"/>
        <v>9.9009900990099015E-2</v>
      </c>
      <c r="E10" s="44">
        <f t="shared" si="2"/>
        <v>900</v>
      </c>
      <c r="F10" s="11">
        <f t="shared" si="0"/>
        <v>9090</v>
      </c>
      <c r="G10" s="10">
        <f t="shared" si="3"/>
        <v>5990</v>
      </c>
      <c r="H10" s="9">
        <f t="shared" si="4"/>
        <v>2.9322580645161289</v>
      </c>
      <c r="J10" s="78" t="s">
        <v>23</v>
      </c>
      <c r="K10" s="79"/>
      <c r="L10" s="79"/>
      <c r="M10" s="79"/>
      <c r="N10" s="79"/>
      <c r="O10" s="80"/>
    </row>
    <row r="11" spans="2:15" x14ac:dyDescent="0.15">
      <c r="B11" s="15">
        <v>4</v>
      </c>
      <c r="C11" s="56">
        <v>25.4</v>
      </c>
      <c r="D11" s="37">
        <f t="shared" si="1"/>
        <v>3.937007874015748E-2</v>
      </c>
      <c r="E11" s="44">
        <f t="shared" si="2"/>
        <v>400</v>
      </c>
      <c r="F11" s="11">
        <f t="shared" si="0"/>
        <v>10160</v>
      </c>
      <c r="G11" s="10">
        <f t="shared" si="3"/>
        <v>7060</v>
      </c>
      <c r="H11" s="9">
        <f t="shared" si="4"/>
        <v>3.2774193548387096</v>
      </c>
      <c r="J11" s="78" t="s">
        <v>24</v>
      </c>
      <c r="K11" s="79"/>
      <c r="L11" s="79"/>
      <c r="M11" s="79"/>
      <c r="N11" s="79"/>
      <c r="O11" s="80"/>
    </row>
    <row r="12" spans="2:15" ht="14.25" thickBot="1" x14ac:dyDescent="0.2">
      <c r="B12" s="15">
        <v>5</v>
      </c>
      <c r="C12" s="56">
        <v>30.2</v>
      </c>
      <c r="D12" s="37">
        <f t="shared" si="1"/>
        <v>3.3112582781456956E-2</v>
      </c>
      <c r="E12" s="44">
        <f t="shared" si="2"/>
        <v>300</v>
      </c>
      <c r="F12" s="11">
        <f t="shared" si="0"/>
        <v>9060</v>
      </c>
      <c r="G12" s="10">
        <f t="shared" si="3"/>
        <v>5960</v>
      </c>
      <c r="H12" s="9">
        <f t="shared" si="4"/>
        <v>2.9225806451612901</v>
      </c>
      <c r="J12" s="82"/>
      <c r="K12" s="83"/>
      <c r="L12" s="83"/>
      <c r="M12" s="83"/>
      <c r="N12" s="83"/>
      <c r="O12" s="84"/>
    </row>
    <row r="13" spans="2:15" x14ac:dyDescent="0.15">
      <c r="B13" s="15">
        <v>6</v>
      </c>
      <c r="C13" s="56">
        <v>100</v>
      </c>
      <c r="D13" s="37">
        <f t="shared" si="1"/>
        <v>0.01</v>
      </c>
      <c r="E13" s="44">
        <f t="shared" si="2"/>
        <v>100</v>
      </c>
      <c r="F13" s="11">
        <f t="shared" si="0"/>
        <v>10000</v>
      </c>
      <c r="G13" s="10">
        <f t="shared" si="3"/>
        <v>6900</v>
      </c>
      <c r="H13" s="9">
        <f t="shared" si="4"/>
        <v>3.225806451612903</v>
      </c>
      <c r="J13" s="75"/>
      <c r="K13" s="75"/>
      <c r="L13" s="75"/>
      <c r="M13" s="75"/>
      <c r="N13" s="75"/>
    </row>
    <row r="14" spans="2:15" x14ac:dyDescent="0.15">
      <c r="B14" s="15">
        <v>7</v>
      </c>
      <c r="C14" s="56"/>
      <c r="D14" s="37" t="str">
        <f t="shared" si="1"/>
        <v/>
      </c>
      <c r="E14" s="44" t="str">
        <f t="shared" si="2"/>
        <v/>
      </c>
      <c r="F14" s="11" t="str">
        <f t="shared" si="0"/>
        <v/>
      </c>
      <c r="G14" s="10" t="str">
        <f t="shared" si="3"/>
        <v/>
      </c>
      <c r="H14" s="9" t="str">
        <f t="shared" si="4"/>
        <v/>
      </c>
      <c r="J14" s="75"/>
      <c r="K14" s="75"/>
      <c r="L14" s="75"/>
      <c r="M14" s="75"/>
      <c r="N14" s="75"/>
    </row>
    <row r="15" spans="2:15" x14ac:dyDescent="0.15">
      <c r="B15" s="15">
        <v>8</v>
      </c>
      <c r="C15" s="56"/>
      <c r="D15" s="37" t="str">
        <f t="shared" si="1"/>
        <v/>
      </c>
      <c r="E15" s="44" t="str">
        <f t="shared" si="2"/>
        <v/>
      </c>
      <c r="F15" s="11" t="str">
        <f t="shared" si="0"/>
        <v/>
      </c>
      <c r="G15" s="10" t="str">
        <f t="shared" si="3"/>
        <v/>
      </c>
      <c r="H15" s="9" t="str">
        <f t="shared" si="4"/>
        <v/>
      </c>
      <c r="J15" s="75"/>
      <c r="K15" s="75"/>
      <c r="L15" s="75"/>
      <c r="M15" s="75"/>
      <c r="N15" s="75"/>
    </row>
    <row r="16" spans="2:15" x14ac:dyDescent="0.15">
      <c r="B16" s="15">
        <v>9</v>
      </c>
      <c r="C16" s="56"/>
      <c r="D16" s="37" t="str">
        <f t="shared" si="1"/>
        <v/>
      </c>
      <c r="E16" s="44" t="str">
        <f t="shared" si="2"/>
        <v/>
      </c>
      <c r="F16" s="11" t="str">
        <f t="shared" si="0"/>
        <v/>
      </c>
      <c r="G16" s="10" t="str">
        <f t="shared" si="3"/>
        <v/>
      </c>
      <c r="H16" s="9" t="str">
        <f t="shared" si="4"/>
        <v/>
      </c>
      <c r="J16" s="75"/>
      <c r="K16" s="75"/>
      <c r="L16" s="75"/>
      <c r="M16" s="75"/>
      <c r="N16" s="75"/>
    </row>
    <row r="17" spans="2:14" x14ac:dyDescent="0.15">
      <c r="B17" s="15">
        <v>10</v>
      </c>
      <c r="C17" s="56"/>
      <c r="D17" s="37" t="str">
        <f t="shared" si="1"/>
        <v/>
      </c>
      <c r="E17" s="44" t="str">
        <f t="shared" si="2"/>
        <v/>
      </c>
      <c r="F17" s="11" t="str">
        <f t="shared" si="0"/>
        <v/>
      </c>
      <c r="G17" s="10" t="str">
        <f t="shared" si="3"/>
        <v/>
      </c>
      <c r="H17" s="9" t="str">
        <f t="shared" si="4"/>
        <v/>
      </c>
      <c r="J17" s="75"/>
      <c r="K17" s="75"/>
      <c r="L17" s="75"/>
      <c r="M17" s="75"/>
      <c r="N17" s="75"/>
    </row>
    <row r="18" spans="2:14" x14ac:dyDescent="0.15">
      <c r="B18" s="15">
        <v>11</v>
      </c>
      <c r="C18" s="56"/>
      <c r="D18" s="37" t="str">
        <f t="shared" si="1"/>
        <v/>
      </c>
      <c r="E18" s="44" t="str">
        <f t="shared" si="2"/>
        <v/>
      </c>
      <c r="F18" s="11" t="str">
        <f t="shared" si="0"/>
        <v/>
      </c>
      <c r="G18" s="10" t="str">
        <f t="shared" si="3"/>
        <v/>
      </c>
      <c r="H18" s="9" t="str">
        <f t="shared" si="4"/>
        <v/>
      </c>
      <c r="J18" s="75"/>
      <c r="K18" s="75"/>
      <c r="L18" s="75"/>
      <c r="M18" s="75"/>
      <c r="N18" s="75"/>
    </row>
    <row r="19" spans="2:14" x14ac:dyDescent="0.15">
      <c r="B19" s="15">
        <v>12</v>
      </c>
      <c r="C19" s="56"/>
      <c r="D19" s="37" t="str">
        <f t="shared" si="1"/>
        <v/>
      </c>
      <c r="E19" s="44" t="str">
        <f t="shared" si="2"/>
        <v/>
      </c>
      <c r="F19" s="11" t="str">
        <f t="shared" si="0"/>
        <v/>
      </c>
      <c r="G19" s="10" t="str">
        <f t="shared" si="3"/>
        <v/>
      </c>
      <c r="H19" s="9" t="str">
        <f t="shared" si="4"/>
        <v/>
      </c>
      <c r="J19" s="75"/>
      <c r="K19" s="75"/>
      <c r="L19" s="75"/>
      <c r="M19" s="75"/>
      <c r="N19" s="75"/>
    </row>
    <row r="20" spans="2:14" x14ac:dyDescent="0.15">
      <c r="B20" s="15">
        <v>13</v>
      </c>
      <c r="C20" s="56"/>
      <c r="D20" s="37" t="str">
        <f t="shared" si="1"/>
        <v/>
      </c>
      <c r="E20" s="44" t="str">
        <f t="shared" si="2"/>
        <v/>
      </c>
      <c r="F20" s="11" t="str">
        <f t="shared" si="0"/>
        <v/>
      </c>
      <c r="G20" s="10" t="str">
        <f t="shared" si="3"/>
        <v/>
      </c>
      <c r="H20" s="9" t="str">
        <f t="shared" si="4"/>
        <v/>
      </c>
      <c r="J20" s="75"/>
      <c r="K20" s="75"/>
      <c r="L20" s="75"/>
      <c r="M20" s="75"/>
      <c r="N20" s="75"/>
    </row>
    <row r="21" spans="2:14" x14ac:dyDescent="0.15">
      <c r="B21" s="15">
        <v>14</v>
      </c>
      <c r="C21" s="56"/>
      <c r="D21" s="37" t="str">
        <f t="shared" si="1"/>
        <v/>
      </c>
      <c r="E21" s="44" t="str">
        <f t="shared" si="2"/>
        <v/>
      </c>
      <c r="F21" s="11" t="str">
        <f t="shared" si="0"/>
        <v/>
      </c>
      <c r="G21" s="10" t="str">
        <f t="shared" si="3"/>
        <v/>
      </c>
      <c r="H21" s="9" t="str">
        <f t="shared" si="4"/>
        <v/>
      </c>
      <c r="J21" s="75"/>
      <c r="K21" s="75"/>
      <c r="L21" s="75"/>
      <c r="M21" s="75"/>
      <c r="N21" s="75"/>
    </row>
    <row r="22" spans="2:14" x14ac:dyDescent="0.15">
      <c r="B22" s="15">
        <v>15</v>
      </c>
      <c r="C22" s="56"/>
      <c r="D22" s="37" t="str">
        <f t="shared" si="1"/>
        <v/>
      </c>
      <c r="E22" s="44" t="str">
        <f t="shared" si="2"/>
        <v/>
      </c>
      <c r="F22" s="11" t="str">
        <f t="shared" si="0"/>
        <v/>
      </c>
      <c r="G22" s="10" t="str">
        <f t="shared" si="3"/>
        <v/>
      </c>
      <c r="H22" s="9" t="str">
        <f t="shared" si="4"/>
        <v/>
      </c>
      <c r="J22" s="75"/>
      <c r="K22" s="75"/>
      <c r="L22" s="75"/>
      <c r="M22" s="75"/>
      <c r="N22" s="75"/>
    </row>
    <row r="23" spans="2:14" x14ac:dyDescent="0.15">
      <c r="B23" s="15">
        <v>16</v>
      </c>
      <c r="C23" s="56"/>
      <c r="D23" s="37" t="str">
        <f t="shared" si="1"/>
        <v/>
      </c>
      <c r="E23" s="44" t="str">
        <f t="shared" si="2"/>
        <v/>
      </c>
      <c r="F23" s="11" t="str">
        <f t="shared" si="0"/>
        <v/>
      </c>
      <c r="G23" s="10" t="str">
        <f t="shared" si="3"/>
        <v/>
      </c>
      <c r="H23" s="9" t="str">
        <f t="shared" si="4"/>
        <v/>
      </c>
      <c r="J23" s="75"/>
      <c r="K23" s="75"/>
      <c r="L23" s="75"/>
      <c r="M23" s="75"/>
      <c r="N23" s="75"/>
    </row>
    <row r="24" spans="2:14" x14ac:dyDescent="0.15">
      <c r="B24" s="15">
        <v>17</v>
      </c>
      <c r="C24" s="56"/>
      <c r="D24" s="37" t="str">
        <f t="shared" si="1"/>
        <v/>
      </c>
      <c r="E24" s="44" t="str">
        <f t="shared" si="2"/>
        <v/>
      </c>
      <c r="F24" s="11" t="str">
        <f t="shared" si="0"/>
        <v/>
      </c>
      <c r="G24" s="10" t="str">
        <f t="shared" si="3"/>
        <v/>
      </c>
      <c r="H24" s="9" t="str">
        <f t="shared" si="4"/>
        <v/>
      </c>
      <c r="J24" s="75"/>
      <c r="K24" s="75"/>
      <c r="L24" s="75"/>
      <c r="M24" s="75"/>
      <c r="N24" s="75"/>
    </row>
    <row r="25" spans="2:14" x14ac:dyDescent="0.15">
      <c r="B25" s="15">
        <v>18</v>
      </c>
      <c r="C25" s="56"/>
      <c r="D25" s="37" t="str">
        <f t="shared" si="1"/>
        <v/>
      </c>
      <c r="E25" s="44" t="str">
        <f t="shared" si="2"/>
        <v/>
      </c>
      <c r="F25" s="11" t="str">
        <f t="shared" si="0"/>
        <v/>
      </c>
      <c r="G25" s="10" t="str">
        <f t="shared" si="3"/>
        <v/>
      </c>
      <c r="H25" s="9" t="str">
        <f t="shared" si="4"/>
        <v/>
      </c>
      <c r="J25" s="75"/>
      <c r="K25" s="75"/>
      <c r="L25" s="75"/>
      <c r="M25" s="75"/>
      <c r="N25" s="75"/>
    </row>
    <row r="26" spans="2:14" x14ac:dyDescent="0.15">
      <c r="B26" s="15">
        <v>19</v>
      </c>
      <c r="C26" s="56"/>
      <c r="D26" s="37" t="str">
        <f t="shared" si="1"/>
        <v/>
      </c>
      <c r="E26" s="44" t="str">
        <f t="shared" si="2"/>
        <v/>
      </c>
      <c r="F26" s="11" t="str">
        <f t="shared" si="0"/>
        <v/>
      </c>
      <c r="G26" s="10" t="str">
        <f t="shared" si="3"/>
        <v/>
      </c>
      <c r="H26" s="9" t="str">
        <f t="shared" si="4"/>
        <v/>
      </c>
      <c r="J26" s="75"/>
      <c r="K26" s="75"/>
      <c r="L26" s="75"/>
      <c r="M26" s="75"/>
      <c r="N26" s="75"/>
    </row>
    <row r="27" spans="2:14" ht="14.25" thickBot="1" x14ac:dyDescent="0.2">
      <c r="B27" s="8">
        <v>20</v>
      </c>
      <c r="C27" s="57"/>
      <c r="D27" s="38" t="str">
        <f t="shared" si="1"/>
        <v/>
      </c>
      <c r="E27" s="45" t="str">
        <f t="shared" si="2"/>
        <v/>
      </c>
      <c r="F27" s="4" t="str">
        <f t="shared" si="0"/>
        <v/>
      </c>
      <c r="G27" s="3" t="str">
        <f t="shared" si="3"/>
        <v/>
      </c>
      <c r="H27" s="2" t="str">
        <f t="shared" si="4"/>
        <v/>
      </c>
    </row>
    <row r="28" spans="2:14" ht="14.25" thickBot="1" x14ac:dyDescent="0.2">
      <c r="B28" s="64" t="s">
        <v>0</v>
      </c>
      <c r="C28" s="65"/>
      <c r="D28" s="35">
        <f>IFERROR(1/SUM(D8:D27),"")</f>
        <v>3.0778210737229235</v>
      </c>
      <c r="E28" s="46">
        <f>SUM(E8:E27)</f>
        <v>3100</v>
      </c>
      <c r="F28" s="1" t="str">
        <f>IF(C28="","",#REF!*C28)</f>
        <v/>
      </c>
    </row>
  </sheetData>
  <mergeCells count="5">
    <mergeCell ref="B4:C4"/>
    <mergeCell ref="B5:C5"/>
    <mergeCell ref="B28:C28"/>
    <mergeCell ref="G4:H4"/>
    <mergeCell ref="G5:H5"/>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29"/>
  <sheetViews>
    <sheetView showGridLines="0" tabSelected="1" zoomScale="85" zoomScaleNormal="85" workbookViewId="0">
      <selection activeCell="L25" sqref="L25"/>
    </sheetView>
  </sheetViews>
  <sheetFormatPr defaultRowHeight="13.5" outlineLevelCol="1" x14ac:dyDescent="0.15"/>
  <cols>
    <col min="1" max="1" width="2.125" customWidth="1"/>
    <col min="4" max="6" width="8.875" hidden="1" customWidth="1" outlineLevel="1"/>
    <col min="7" max="7" width="9" collapsed="1"/>
    <col min="10" max="10" width="0" hidden="1" customWidth="1" outlineLevel="1"/>
    <col min="11" max="11" width="12.125" bestFit="1" customWidth="1" collapsed="1"/>
  </cols>
  <sheetData>
    <row r="1" spans="2:19" ht="8.25" customHeight="1" x14ac:dyDescent="0.15"/>
    <row r="2" spans="2:19" x14ac:dyDescent="0.15">
      <c r="B2" s="41" t="s">
        <v>15</v>
      </c>
      <c r="C2" s="42"/>
      <c r="D2" s="42"/>
      <c r="E2" s="42"/>
      <c r="F2" s="42"/>
      <c r="G2" s="42"/>
    </row>
    <row r="3" spans="2:19" ht="14.25" thickBot="1" x14ac:dyDescent="0.2"/>
    <row r="4" spans="2:19" x14ac:dyDescent="0.15">
      <c r="B4" s="68" t="s">
        <v>16</v>
      </c>
      <c r="C4" s="69"/>
      <c r="D4" s="39"/>
      <c r="E4" s="39"/>
      <c r="F4" s="39"/>
      <c r="G4" s="70" t="s">
        <v>10</v>
      </c>
      <c r="H4" s="69"/>
      <c r="I4" s="40" t="s">
        <v>9</v>
      </c>
      <c r="J4" s="51"/>
      <c r="K4" s="47" t="s">
        <v>17</v>
      </c>
      <c r="M4" s="85" t="s">
        <v>18</v>
      </c>
      <c r="N4" s="76"/>
      <c r="O4" s="76"/>
      <c r="P4" s="76"/>
      <c r="Q4" s="76"/>
      <c r="R4" s="76"/>
      <c r="S4" s="77"/>
    </row>
    <row r="5" spans="2:19" ht="14.25" thickBot="1" x14ac:dyDescent="0.2">
      <c r="B5" s="71">
        <v>8000</v>
      </c>
      <c r="C5" s="72"/>
      <c r="D5" s="58"/>
      <c r="E5" s="58"/>
      <c r="F5" s="58"/>
      <c r="G5" s="73">
        <v>2000</v>
      </c>
      <c r="H5" s="72"/>
      <c r="I5" s="59">
        <v>1.1000000000000001</v>
      </c>
      <c r="J5" s="51"/>
      <c r="K5" s="52">
        <f>IFERROR(1/SUM(J9:J28),"")</f>
        <v>3.2077761024918141</v>
      </c>
      <c r="M5" s="78" t="s">
        <v>25</v>
      </c>
      <c r="N5" s="79"/>
      <c r="O5" s="79"/>
      <c r="P5" s="79"/>
      <c r="Q5" s="79"/>
      <c r="R5" s="79"/>
      <c r="S5" s="80"/>
    </row>
    <row r="6" spans="2:19" x14ac:dyDescent="0.15">
      <c r="B6" s="24"/>
      <c r="C6" s="24"/>
      <c r="D6" s="24"/>
      <c r="E6" s="24"/>
      <c r="F6" s="25"/>
      <c r="G6" s="25"/>
      <c r="M6" s="78" t="s">
        <v>26</v>
      </c>
      <c r="N6" s="79"/>
      <c r="O6" s="79"/>
      <c r="P6" s="79"/>
      <c r="Q6" s="79"/>
      <c r="R6" s="79"/>
      <c r="S6" s="80"/>
    </row>
    <row r="7" spans="2:19" ht="14.25" thickBot="1" x14ac:dyDescent="0.2">
      <c r="M7" s="78" t="s">
        <v>20</v>
      </c>
      <c r="N7" s="79"/>
      <c r="O7" s="79"/>
      <c r="P7" s="79"/>
      <c r="Q7" s="79"/>
      <c r="R7" s="79"/>
      <c r="S7" s="80"/>
    </row>
    <row r="8" spans="2:19" x14ac:dyDescent="0.15">
      <c r="B8" s="26" t="s">
        <v>8</v>
      </c>
      <c r="C8" s="27" t="s">
        <v>7</v>
      </c>
      <c r="D8" s="23" t="s">
        <v>6</v>
      </c>
      <c r="E8" s="26" t="s">
        <v>5</v>
      </c>
      <c r="F8" s="30" t="s">
        <v>11</v>
      </c>
      <c r="G8" s="28" t="s">
        <v>4</v>
      </c>
      <c r="H8" s="23" t="s">
        <v>3</v>
      </c>
      <c r="I8" s="22" t="s">
        <v>2</v>
      </c>
      <c r="J8" s="22" t="s">
        <v>17</v>
      </c>
      <c r="K8" s="22" t="s">
        <v>1</v>
      </c>
      <c r="M8" s="78" t="s">
        <v>27</v>
      </c>
      <c r="N8" s="79"/>
      <c r="O8" s="79"/>
      <c r="P8" s="79"/>
      <c r="Q8" s="79"/>
      <c r="R8" s="79"/>
      <c r="S8" s="80"/>
    </row>
    <row r="9" spans="2:19" x14ac:dyDescent="0.15">
      <c r="B9" s="21">
        <v>1</v>
      </c>
      <c r="C9" s="55">
        <v>10</v>
      </c>
      <c r="D9" s="14">
        <f t="shared" ref="D9:D28" si="0">IF(C9="","",SMALL(C$9:C$28,B9))</f>
        <v>9.4</v>
      </c>
      <c r="E9" s="20">
        <f>SUM(E10:E28)+1</f>
        <v>2.9303790849673201</v>
      </c>
      <c r="F9" s="31">
        <f>IF(OR(D9=0,D9=""),"",ROUNDUP((($B$5+$G$5)*$I$5)/(D9-$E$9),-2))</f>
        <v>1800</v>
      </c>
      <c r="G9" s="19">
        <f t="shared" ref="G9:G28" si="1">IFERROR(VLOOKUP(C9,D$9:F$28,3,FALSE),"")</f>
        <v>1700</v>
      </c>
      <c r="H9" s="18">
        <f t="shared" ref="H9:H28" si="2">IF(D9="","",F9*D9)</f>
        <v>16920</v>
      </c>
      <c r="I9" s="17">
        <f>IF(C9="","",H9-$F$29)</f>
        <v>11520</v>
      </c>
      <c r="J9" s="48">
        <f>IFERROR(1/C9,"")</f>
        <v>0.1</v>
      </c>
      <c r="K9" s="16">
        <f>IFERROR(H9/$F$29,"")</f>
        <v>3.1333333333333333</v>
      </c>
      <c r="M9" s="81" t="s">
        <v>29</v>
      </c>
      <c r="N9" s="79"/>
      <c r="O9" s="79"/>
      <c r="P9" s="79"/>
      <c r="Q9" s="79"/>
      <c r="R9" s="79"/>
      <c r="S9" s="80"/>
    </row>
    <row r="10" spans="2:19" x14ac:dyDescent="0.15">
      <c r="B10" s="15">
        <v>2</v>
      </c>
      <c r="C10" s="56">
        <v>15.3</v>
      </c>
      <c r="D10" s="14">
        <f t="shared" si="0"/>
        <v>10</v>
      </c>
      <c r="E10" s="13">
        <f>IFERROR(D$9/D10,"")</f>
        <v>0.94000000000000006</v>
      </c>
      <c r="F10" s="32">
        <f t="shared" ref="F10:F28" si="3">IF(D10="","",ROUNDUP(($F$9*$D$9)/D10,-2))</f>
        <v>1700</v>
      </c>
      <c r="G10" s="12">
        <f t="shared" si="1"/>
        <v>1200</v>
      </c>
      <c r="H10" s="11">
        <f t="shared" si="2"/>
        <v>17000</v>
      </c>
      <c r="I10" s="10">
        <f t="shared" ref="I10:I28" si="4">IF(C10="","",H10-$F$29)</f>
        <v>11600</v>
      </c>
      <c r="J10" s="49">
        <f t="shared" ref="J10:J28" si="5">IFERROR(1/C10,"")</f>
        <v>6.535947712418301E-2</v>
      </c>
      <c r="K10" s="9">
        <f t="shared" ref="K10:K28" si="6">IFERROR(H10/$F$29,"")</f>
        <v>3.1481481481481484</v>
      </c>
      <c r="M10" s="81" t="s">
        <v>30</v>
      </c>
      <c r="N10" s="79"/>
      <c r="O10" s="79"/>
      <c r="P10" s="79"/>
      <c r="Q10" s="79"/>
      <c r="R10" s="79"/>
      <c r="S10" s="80"/>
    </row>
    <row r="11" spans="2:19" x14ac:dyDescent="0.15">
      <c r="B11" s="15">
        <v>3</v>
      </c>
      <c r="C11" s="56">
        <v>25</v>
      </c>
      <c r="D11" s="14">
        <f t="shared" si="0"/>
        <v>15.3</v>
      </c>
      <c r="E11" s="13">
        <f t="shared" ref="E11:E28" si="7">IFERROR(D$9/D11,"")</f>
        <v>0.6143790849673203</v>
      </c>
      <c r="F11" s="32">
        <f t="shared" si="3"/>
        <v>1200</v>
      </c>
      <c r="G11" s="12">
        <f t="shared" si="1"/>
        <v>700</v>
      </c>
      <c r="H11" s="11">
        <f t="shared" si="2"/>
        <v>18360</v>
      </c>
      <c r="I11" s="10">
        <f t="shared" si="4"/>
        <v>12960</v>
      </c>
      <c r="J11" s="49">
        <f t="shared" si="5"/>
        <v>0.04</v>
      </c>
      <c r="K11" s="9">
        <f t="shared" si="6"/>
        <v>3.4</v>
      </c>
      <c r="M11" s="81" t="s">
        <v>31</v>
      </c>
      <c r="N11" s="79"/>
      <c r="O11" s="79"/>
      <c r="P11" s="79"/>
      <c r="Q11" s="79"/>
      <c r="R11" s="79"/>
      <c r="S11" s="80"/>
    </row>
    <row r="12" spans="2:19" x14ac:dyDescent="0.15">
      <c r="B12" s="15">
        <v>4</v>
      </c>
      <c r="C12" s="56">
        <v>9.4</v>
      </c>
      <c r="D12" s="14">
        <f t="shared" si="0"/>
        <v>25</v>
      </c>
      <c r="E12" s="13">
        <f>IFERROR(D$9/D12,"")</f>
        <v>0.376</v>
      </c>
      <c r="F12" s="32">
        <f t="shared" si="3"/>
        <v>700</v>
      </c>
      <c r="G12" s="12">
        <f t="shared" si="1"/>
        <v>1800</v>
      </c>
      <c r="H12" s="11">
        <f t="shared" si="2"/>
        <v>17500</v>
      </c>
      <c r="I12" s="10">
        <f t="shared" si="4"/>
        <v>12100</v>
      </c>
      <c r="J12" s="49">
        <f t="shared" si="5"/>
        <v>0.10638297872340426</v>
      </c>
      <c r="K12" s="9">
        <f t="shared" si="6"/>
        <v>3.2407407407407409</v>
      </c>
      <c r="M12" s="81" t="s">
        <v>28</v>
      </c>
      <c r="N12" s="79"/>
      <c r="O12" s="79"/>
      <c r="P12" s="79"/>
      <c r="Q12" s="79"/>
      <c r="R12" s="79"/>
      <c r="S12" s="80"/>
    </row>
    <row r="13" spans="2:19" x14ac:dyDescent="0.15">
      <c r="B13" s="15">
        <v>5</v>
      </c>
      <c r="C13" s="56"/>
      <c r="D13" s="14" t="str">
        <f t="shared" si="0"/>
        <v/>
      </c>
      <c r="E13" s="13" t="str">
        <f t="shared" si="7"/>
        <v/>
      </c>
      <c r="F13" s="32" t="str">
        <f t="shared" si="3"/>
        <v/>
      </c>
      <c r="G13" s="12" t="str">
        <f t="shared" si="1"/>
        <v/>
      </c>
      <c r="H13" s="11" t="str">
        <f t="shared" si="2"/>
        <v/>
      </c>
      <c r="I13" s="10" t="str">
        <f t="shared" si="4"/>
        <v/>
      </c>
      <c r="J13" s="49" t="str">
        <f t="shared" si="5"/>
        <v/>
      </c>
      <c r="K13" s="9" t="str">
        <f t="shared" si="6"/>
        <v/>
      </c>
      <c r="M13" s="78"/>
      <c r="N13" s="79"/>
      <c r="O13" s="79"/>
      <c r="P13" s="79"/>
      <c r="Q13" s="79"/>
      <c r="R13" s="79"/>
      <c r="S13" s="80"/>
    </row>
    <row r="14" spans="2:19" x14ac:dyDescent="0.15">
      <c r="B14" s="15">
        <v>6</v>
      </c>
      <c r="C14" s="56"/>
      <c r="D14" s="14" t="str">
        <f t="shared" si="0"/>
        <v/>
      </c>
      <c r="E14" s="13" t="str">
        <f t="shared" si="7"/>
        <v/>
      </c>
      <c r="F14" s="32" t="str">
        <f t="shared" si="3"/>
        <v/>
      </c>
      <c r="G14" s="12" t="str">
        <f t="shared" si="1"/>
        <v/>
      </c>
      <c r="H14" s="11" t="str">
        <f t="shared" si="2"/>
        <v/>
      </c>
      <c r="I14" s="10" t="str">
        <f t="shared" si="4"/>
        <v/>
      </c>
      <c r="J14" s="49" t="str">
        <f t="shared" si="5"/>
        <v/>
      </c>
      <c r="K14" s="9" t="str">
        <f t="shared" si="6"/>
        <v/>
      </c>
      <c r="M14" s="78" t="s">
        <v>22</v>
      </c>
      <c r="N14" s="79"/>
      <c r="O14" s="79"/>
      <c r="P14" s="79"/>
      <c r="Q14" s="79"/>
      <c r="R14" s="79"/>
      <c r="S14" s="80"/>
    </row>
    <row r="15" spans="2:19" x14ac:dyDescent="0.15">
      <c r="B15" s="15">
        <v>7</v>
      </c>
      <c r="C15" s="56"/>
      <c r="D15" s="14" t="str">
        <f t="shared" si="0"/>
        <v/>
      </c>
      <c r="E15" s="13" t="str">
        <f t="shared" si="7"/>
        <v/>
      </c>
      <c r="F15" s="32" t="str">
        <f t="shared" si="3"/>
        <v/>
      </c>
      <c r="G15" s="12" t="str">
        <f t="shared" si="1"/>
        <v/>
      </c>
      <c r="H15" s="11" t="str">
        <f t="shared" si="2"/>
        <v/>
      </c>
      <c r="I15" s="10" t="str">
        <f t="shared" si="4"/>
        <v/>
      </c>
      <c r="J15" s="49" t="str">
        <f t="shared" si="5"/>
        <v/>
      </c>
      <c r="K15" s="9" t="str">
        <f t="shared" si="6"/>
        <v/>
      </c>
      <c r="M15" s="78" t="s">
        <v>23</v>
      </c>
      <c r="N15" s="79"/>
      <c r="O15" s="79"/>
      <c r="P15" s="79"/>
      <c r="Q15" s="79"/>
      <c r="R15" s="79"/>
      <c r="S15" s="80"/>
    </row>
    <row r="16" spans="2:19" x14ac:dyDescent="0.15">
      <c r="B16" s="15">
        <v>8</v>
      </c>
      <c r="C16" s="56"/>
      <c r="D16" s="14" t="str">
        <f t="shared" si="0"/>
        <v/>
      </c>
      <c r="E16" s="13" t="str">
        <f t="shared" si="7"/>
        <v/>
      </c>
      <c r="F16" s="32" t="str">
        <f t="shared" si="3"/>
        <v/>
      </c>
      <c r="G16" s="12" t="str">
        <f t="shared" si="1"/>
        <v/>
      </c>
      <c r="H16" s="11" t="str">
        <f t="shared" si="2"/>
        <v/>
      </c>
      <c r="I16" s="10" t="str">
        <f t="shared" si="4"/>
        <v/>
      </c>
      <c r="J16" s="49" t="str">
        <f t="shared" si="5"/>
        <v/>
      </c>
      <c r="K16" s="9" t="str">
        <f t="shared" si="6"/>
        <v/>
      </c>
      <c r="M16" s="78" t="s">
        <v>24</v>
      </c>
      <c r="N16" s="79"/>
      <c r="O16" s="79"/>
      <c r="P16" s="79"/>
      <c r="Q16" s="79"/>
      <c r="R16" s="79"/>
      <c r="S16" s="80"/>
    </row>
    <row r="17" spans="2:19" ht="14.25" thickBot="1" x14ac:dyDescent="0.2">
      <c r="B17" s="15">
        <v>9</v>
      </c>
      <c r="C17" s="56"/>
      <c r="D17" s="14" t="str">
        <f t="shared" si="0"/>
        <v/>
      </c>
      <c r="E17" s="13" t="str">
        <f t="shared" si="7"/>
        <v/>
      </c>
      <c r="F17" s="32" t="str">
        <f t="shared" si="3"/>
        <v/>
      </c>
      <c r="G17" s="12" t="str">
        <f t="shared" si="1"/>
        <v/>
      </c>
      <c r="H17" s="11" t="str">
        <f t="shared" si="2"/>
        <v/>
      </c>
      <c r="I17" s="10" t="str">
        <f t="shared" si="4"/>
        <v/>
      </c>
      <c r="J17" s="49" t="str">
        <f t="shared" si="5"/>
        <v/>
      </c>
      <c r="K17" s="9" t="str">
        <f t="shared" si="6"/>
        <v/>
      </c>
      <c r="M17" s="82"/>
      <c r="N17" s="83"/>
      <c r="O17" s="83"/>
      <c r="P17" s="83"/>
      <c r="Q17" s="83"/>
      <c r="R17" s="83"/>
      <c r="S17" s="84"/>
    </row>
    <row r="18" spans="2:19" x14ac:dyDescent="0.15">
      <c r="B18" s="15">
        <v>10</v>
      </c>
      <c r="C18" s="56"/>
      <c r="D18" s="14" t="str">
        <f t="shared" si="0"/>
        <v/>
      </c>
      <c r="E18" s="13" t="str">
        <f t="shared" si="7"/>
        <v/>
      </c>
      <c r="F18" s="32" t="str">
        <f t="shared" si="3"/>
        <v/>
      </c>
      <c r="G18" s="12" t="str">
        <f t="shared" si="1"/>
        <v/>
      </c>
      <c r="H18" s="11" t="str">
        <f t="shared" si="2"/>
        <v/>
      </c>
      <c r="I18" s="10" t="str">
        <f t="shared" si="4"/>
        <v/>
      </c>
      <c r="J18" s="49" t="str">
        <f t="shared" si="5"/>
        <v/>
      </c>
      <c r="K18" s="9" t="str">
        <f t="shared" si="6"/>
        <v/>
      </c>
    </row>
    <row r="19" spans="2:19" x14ac:dyDescent="0.15">
      <c r="B19" s="15">
        <v>11</v>
      </c>
      <c r="C19" s="56"/>
      <c r="D19" s="14" t="str">
        <f t="shared" si="0"/>
        <v/>
      </c>
      <c r="E19" s="13" t="str">
        <f t="shared" si="7"/>
        <v/>
      </c>
      <c r="F19" s="32" t="str">
        <f t="shared" si="3"/>
        <v/>
      </c>
      <c r="G19" s="12" t="str">
        <f t="shared" si="1"/>
        <v/>
      </c>
      <c r="H19" s="11" t="str">
        <f t="shared" si="2"/>
        <v/>
      </c>
      <c r="I19" s="10" t="str">
        <f t="shared" si="4"/>
        <v/>
      </c>
      <c r="J19" s="49" t="str">
        <f t="shared" si="5"/>
        <v/>
      </c>
      <c r="K19" s="9" t="str">
        <f t="shared" si="6"/>
        <v/>
      </c>
    </row>
    <row r="20" spans="2:19" x14ac:dyDescent="0.15">
      <c r="B20" s="15">
        <v>12</v>
      </c>
      <c r="C20" s="56"/>
      <c r="D20" s="14" t="str">
        <f t="shared" si="0"/>
        <v/>
      </c>
      <c r="E20" s="13" t="str">
        <f t="shared" si="7"/>
        <v/>
      </c>
      <c r="F20" s="32" t="str">
        <f t="shared" si="3"/>
        <v/>
      </c>
      <c r="G20" s="12" t="str">
        <f t="shared" si="1"/>
        <v/>
      </c>
      <c r="H20" s="11" t="str">
        <f t="shared" si="2"/>
        <v/>
      </c>
      <c r="I20" s="10" t="str">
        <f t="shared" si="4"/>
        <v/>
      </c>
      <c r="J20" s="49" t="str">
        <f t="shared" si="5"/>
        <v/>
      </c>
      <c r="K20" s="9" t="str">
        <f t="shared" si="6"/>
        <v/>
      </c>
    </row>
    <row r="21" spans="2:19" x14ac:dyDescent="0.15">
      <c r="B21" s="15">
        <v>13</v>
      </c>
      <c r="C21" s="56"/>
      <c r="D21" s="14" t="str">
        <f t="shared" si="0"/>
        <v/>
      </c>
      <c r="E21" s="13" t="str">
        <f t="shared" si="7"/>
        <v/>
      </c>
      <c r="F21" s="32" t="str">
        <f t="shared" si="3"/>
        <v/>
      </c>
      <c r="G21" s="12" t="str">
        <f t="shared" si="1"/>
        <v/>
      </c>
      <c r="H21" s="11" t="str">
        <f t="shared" si="2"/>
        <v/>
      </c>
      <c r="I21" s="10" t="str">
        <f t="shared" si="4"/>
        <v/>
      </c>
      <c r="J21" s="49" t="str">
        <f t="shared" si="5"/>
        <v/>
      </c>
      <c r="K21" s="9" t="str">
        <f t="shared" si="6"/>
        <v/>
      </c>
    </row>
    <row r="22" spans="2:19" x14ac:dyDescent="0.15">
      <c r="B22" s="15">
        <v>14</v>
      </c>
      <c r="C22" s="56"/>
      <c r="D22" s="14" t="str">
        <f t="shared" si="0"/>
        <v/>
      </c>
      <c r="E22" s="13" t="str">
        <f t="shared" si="7"/>
        <v/>
      </c>
      <c r="F22" s="32" t="str">
        <f t="shared" si="3"/>
        <v/>
      </c>
      <c r="G22" s="12" t="str">
        <f t="shared" si="1"/>
        <v/>
      </c>
      <c r="H22" s="11" t="str">
        <f t="shared" si="2"/>
        <v/>
      </c>
      <c r="I22" s="10" t="str">
        <f t="shared" si="4"/>
        <v/>
      </c>
      <c r="J22" s="49" t="str">
        <f t="shared" si="5"/>
        <v/>
      </c>
      <c r="K22" s="9" t="str">
        <f t="shared" si="6"/>
        <v/>
      </c>
    </row>
    <row r="23" spans="2:19" x14ac:dyDescent="0.15">
      <c r="B23" s="15">
        <v>15</v>
      </c>
      <c r="C23" s="56"/>
      <c r="D23" s="14" t="str">
        <f t="shared" si="0"/>
        <v/>
      </c>
      <c r="E23" s="13" t="str">
        <f t="shared" si="7"/>
        <v/>
      </c>
      <c r="F23" s="32" t="str">
        <f t="shared" si="3"/>
        <v/>
      </c>
      <c r="G23" s="12" t="str">
        <f t="shared" si="1"/>
        <v/>
      </c>
      <c r="H23" s="11" t="str">
        <f t="shared" si="2"/>
        <v/>
      </c>
      <c r="I23" s="10" t="str">
        <f t="shared" si="4"/>
        <v/>
      </c>
      <c r="J23" s="49" t="str">
        <f t="shared" si="5"/>
        <v/>
      </c>
      <c r="K23" s="9" t="str">
        <f t="shared" si="6"/>
        <v/>
      </c>
    </row>
    <row r="24" spans="2:19" x14ac:dyDescent="0.15">
      <c r="B24" s="15">
        <v>16</v>
      </c>
      <c r="C24" s="56"/>
      <c r="D24" s="14" t="str">
        <f t="shared" si="0"/>
        <v/>
      </c>
      <c r="E24" s="13" t="str">
        <f t="shared" si="7"/>
        <v/>
      </c>
      <c r="F24" s="32" t="str">
        <f t="shared" si="3"/>
        <v/>
      </c>
      <c r="G24" s="12" t="str">
        <f t="shared" si="1"/>
        <v/>
      </c>
      <c r="H24" s="11" t="str">
        <f t="shared" si="2"/>
        <v/>
      </c>
      <c r="I24" s="10" t="str">
        <f t="shared" si="4"/>
        <v/>
      </c>
      <c r="J24" s="49" t="str">
        <f t="shared" si="5"/>
        <v/>
      </c>
      <c r="K24" s="9" t="str">
        <f t="shared" si="6"/>
        <v/>
      </c>
    </row>
    <row r="25" spans="2:19" x14ac:dyDescent="0.15">
      <c r="B25" s="15">
        <v>17</v>
      </c>
      <c r="C25" s="56"/>
      <c r="D25" s="14" t="str">
        <f t="shared" si="0"/>
        <v/>
      </c>
      <c r="E25" s="13" t="str">
        <f t="shared" si="7"/>
        <v/>
      </c>
      <c r="F25" s="32" t="str">
        <f t="shared" si="3"/>
        <v/>
      </c>
      <c r="G25" s="12" t="str">
        <f t="shared" si="1"/>
        <v/>
      </c>
      <c r="H25" s="11" t="str">
        <f t="shared" si="2"/>
        <v/>
      </c>
      <c r="I25" s="10" t="str">
        <f t="shared" si="4"/>
        <v/>
      </c>
      <c r="J25" s="49" t="str">
        <f t="shared" si="5"/>
        <v/>
      </c>
      <c r="K25" s="9" t="str">
        <f t="shared" si="6"/>
        <v/>
      </c>
    </row>
    <row r="26" spans="2:19" x14ac:dyDescent="0.15">
      <c r="B26" s="15">
        <v>18</v>
      </c>
      <c r="C26" s="56"/>
      <c r="D26" s="14" t="str">
        <f t="shared" si="0"/>
        <v/>
      </c>
      <c r="E26" s="13" t="str">
        <f t="shared" si="7"/>
        <v/>
      </c>
      <c r="F26" s="32" t="str">
        <f t="shared" si="3"/>
        <v/>
      </c>
      <c r="G26" s="12" t="str">
        <f t="shared" si="1"/>
        <v/>
      </c>
      <c r="H26" s="11" t="str">
        <f t="shared" si="2"/>
        <v/>
      </c>
      <c r="I26" s="10" t="str">
        <f t="shared" si="4"/>
        <v/>
      </c>
      <c r="J26" s="49" t="str">
        <f t="shared" si="5"/>
        <v/>
      </c>
      <c r="K26" s="9" t="str">
        <f t="shared" si="6"/>
        <v/>
      </c>
    </row>
    <row r="27" spans="2:19" x14ac:dyDescent="0.15">
      <c r="B27" s="15">
        <v>19</v>
      </c>
      <c r="C27" s="56"/>
      <c r="D27" s="14" t="str">
        <f t="shared" si="0"/>
        <v/>
      </c>
      <c r="E27" s="13" t="str">
        <f t="shared" si="7"/>
        <v/>
      </c>
      <c r="F27" s="32" t="str">
        <f t="shared" si="3"/>
        <v/>
      </c>
      <c r="G27" s="12" t="str">
        <f t="shared" si="1"/>
        <v/>
      </c>
      <c r="H27" s="11" t="str">
        <f t="shared" si="2"/>
        <v/>
      </c>
      <c r="I27" s="10" t="str">
        <f t="shared" si="4"/>
        <v/>
      </c>
      <c r="J27" s="49" t="str">
        <f t="shared" si="5"/>
        <v/>
      </c>
      <c r="K27" s="9" t="str">
        <f t="shared" si="6"/>
        <v/>
      </c>
    </row>
    <row r="28" spans="2:19" ht="14.25" thickBot="1" x14ac:dyDescent="0.2">
      <c r="B28" s="8">
        <v>20</v>
      </c>
      <c r="C28" s="57"/>
      <c r="D28" s="7" t="str">
        <f t="shared" si="0"/>
        <v/>
      </c>
      <c r="E28" s="6" t="str">
        <f t="shared" si="7"/>
        <v/>
      </c>
      <c r="F28" s="33" t="str">
        <f t="shared" si="3"/>
        <v/>
      </c>
      <c r="G28" s="5" t="str">
        <f t="shared" si="1"/>
        <v/>
      </c>
      <c r="H28" s="4" t="str">
        <f t="shared" si="2"/>
        <v/>
      </c>
      <c r="I28" s="3" t="str">
        <f t="shared" si="4"/>
        <v/>
      </c>
      <c r="J28" s="50" t="str">
        <f t="shared" si="5"/>
        <v/>
      </c>
      <c r="K28" s="2" t="str">
        <f t="shared" si="6"/>
        <v/>
      </c>
    </row>
    <row r="29" spans="2:19" ht="14.25" thickBot="1" x14ac:dyDescent="0.2">
      <c r="B29" s="64" t="s">
        <v>0</v>
      </c>
      <c r="C29" s="65"/>
      <c r="D29" s="74"/>
      <c r="E29" s="74"/>
      <c r="F29" s="29">
        <f>SUM(F9:F28)</f>
        <v>5400</v>
      </c>
      <c r="G29" s="46">
        <f>SUM(G9:G28)</f>
        <v>5400</v>
      </c>
      <c r="H29" s="1" t="str">
        <f>IF(C29="","",F29*C29)</f>
        <v/>
      </c>
    </row>
  </sheetData>
  <mergeCells count="5">
    <mergeCell ref="B4:C4"/>
    <mergeCell ref="G4:H4"/>
    <mergeCell ref="B5:C5"/>
    <mergeCell ref="G5:H5"/>
    <mergeCell ref="B29:E29"/>
  </mergeCells>
  <phoneticPr fontId="2"/>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
  <sheetViews>
    <sheetView showGridLines="0" topLeftCell="A4" workbookViewId="0">
      <selection activeCell="E19" sqref="E19"/>
    </sheetView>
  </sheetViews>
  <sheetFormatPr defaultRowHeight="13.5" x14ac:dyDescent="0.15"/>
  <sheetData>
    <row r="2" spans="1:1" x14ac:dyDescent="0.15">
      <c r="A2" t="s">
        <v>33</v>
      </c>
    </row>
    <row r="3" spans="1:1" x14ac:dyDescent="0.15">
      <c r="A3" t="s">
        <v>35</v>
      </c>
    </row>
    <row r="4" spans="1:1" x14ac:dyDescent="0.15">
      <c r="A4" t="s">
        <v>34</v>
      </c>
    </row>
    <row r="6" spans="1:1" x14ac:dyDescent="0.15">
      <c r="A6" t="s">
        <v>36</v>
      </c>
    </row>
    <row r="7" spans="1:1" x14ac:dyDescent="0.15">
      <c r="A7" t="s">
        <v>37</v>
      </c>
    </row>
    <row r="8" spans="1:1" x14ac:dyDescent="0.15">
      <c r="A8" s="86" t="s">
        <v>32</v>
      </c>
    </row>
  </sheetData>
  <sheetProtection algorithmName="SHA-512" hashValue="sCaERMaBIm1c4atLSn5q4gQMC2lz7RoXmEgJUWSTbLaF/ixNBeCaktjCM+xqFgdQbmq4bAYmOxHc8+BK07htqw==" saltValue="DtGk8m6zleNsuXTa+uJ9WA==" spinCount="100000" sheet="1" objects="1" scenarios="1"/>
  <phoneticPr fontId="2"/>
  <hyperlinks>
    <hyperlink ref="A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投票金額計算_資金配分</vt:lpstr>
      <vt:lpstr>投票金額計算_損金回収</vt:lpstr>
      <vt:lpstr>利用規約</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2018-11-28T05:11:40Z</dcterms:created>
  <dcterms:modified xsi:type="dcterms:W3CDTF">2018-12-01T03:40:45Z</dcterms:modified>
</cp:coreProperties>
</file>